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\Documents\Grzesiu_praca\Article_inflation\Publication\"/>
    </mc:Choice>
  </mc:AlternateContent>
  <xr:revisionPtr revIDLastSave="0" documentId="13_ncr:1_{B17EFB83-5C51-4A97-A62F-BC1D8EE7B2CA}" xr6:coauthVersionLast="47" xr6:coauthVersionMax="47" xr10:uidLastSave="{00000000-0000-0000-0000-000000000000}"/>
  <bookViews>
    <workbookView xWindow="-108" yWindow="-108" windowWidth="23256" windowHeight="12456" xr2:uid="{57433FE9-117E-8144-BC75-E01AF3202CA1}"/>
  </bookViews>
  <sheets>
    <sheet name="2021" sheetId="2" r:id="rId1"/>
    <sheet name="Inflation Target Differenti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3" l="1"/>
  <c r="F3" i="3"/>
  <c r="G3" i="3" s="1"/>
  <c r="H7" i="3"/>
  <c r="F7" i="3"/>
  <c r="G7" i="3" s="1"/>
  <c r="H6" i="3"/>
  <c r="F6" i="3"/>
  <c r="G6" i="3" s="1"/>
  <c r="O12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F5" i="2" l="1"/>
  <c r="E5" i="2"/>
  <c r="D5" i="2"/>
  <c r="C5" i="2"/>
  <c r="F4" i="2"/>
  <c r="E4" i="2"/>
  <c r="D4" i="2"/>
  <c r="C4" i="2"/>
  <c r="B8" i="2" l="1"/>
  <c r="F8" i="2"/>
  <c r="E8" i="2"/>
  <c r="C8" i="2" l="1"/>
  <c r="G8" i="2" s="1"/>
  <c r="D8" i="2"/>
  <c r="I5" i="2"/>
  <c r="G5" i="2"/>
  <c r="H5" i="2" s="1"/>
  <c r="I4" i="2"/>
  <c r="G4" i="2"/>
  <c r="H4" i="2" s="1"/>
  <c r="H8" i="2" l="1"/>
</calcChain>
</file>

<file path=xl/sharedStrings.xml><?xml version="1.0" encoding="utf-8"?>
<sst xmlns="http://schemas.openxmlformats.org/spreadsheetml/2006/main" count="167" uniqueCount="57">
  <si>
    <t>Inflation (i)</t>
  </si>
  <si>
    <t>GDP (in billions)</t>
  </si>
  <si>
    <r>
      <t xml:space="preserve">Bubble / </t>
    </r>
    <r>
      <rPr>
        <b/>
        <i/>
        <sz val="12"/>
        <color rgb="FFFF0000"/>
        <rFont val="Times New Roman"/>
        <family val="1"/>
      </rPr>
      <t>Contraction</t>
    </r>
    <r>
      <rPr>
        <b/>
        <i/>
        <sz val="12"/>
        <color rgb="FF000000"/>
        <rFont val="Times New Roman"/>
        <family val="1"/>
      </rPr>
      <t xml:space="preserve"> (%)</t>
    </r>
  </si>
  <si>
    <r>
      <t xml:space="preserve">Value of Bubble / </t>
    </r>
    <r>
      <rPr>
        <b/>
        <i/>
        <sz val="12"/>
        <color rgb="FFFF0000"/>
        <rFont val="Times New Roman"/>
        <family val="1"/>
      </rPr>
      <t>Contraction</t>
    </r>
    <r>
      <rPr>
        <b/>
        <i/>
        <sz val="12"/>
        <color rgb="FF000000"/>
        <rFont val="Times New Roman"/>
        <family val="1"/>
      </rPr>
      <t xml:space="preserve"> (in billions) </t>
    </r>
  </si>
  <si>
    <t>Greece</t>
  </si>
  <si>
    <t>Germany</t>
  </si>
  <si>
    <t>Optimal growth if there was equitable share of wealth , ie. l = i</t>
  </si>
  <si>
    <t>GDP Growth (MGr)</t>
  </si>
  <si>
    <t>Equity Risk Premium</t>
  </si>
  <si>
    <t>Inflation</t>
  </si>
  <si>
    <t>GDP Growth</t>
  </si>
  <si>
    <t>Country</t>
  </si>
  <si>
    <t>Belgium</t>
  </si>
  <si>
    <t>France</t>
  </si>
  <si>
    <t>Netherlands</t>
  </si>
  <si>
    <t>Italy</t>
  </si>
  <si>
    <t>Portugal</t>
  </si>
  <si>
    <t>Spain</t>
  </si>
  <si>
    <t>Source:</t>
  </si>
  <si>
    <t>2021 comparison</t>
  </si>
  <si>
    <t>GDP (in billions $)</t>
  </si>
  <si>
    <t>Risk / rate of loss (l) iee. Equity Risk Premium</t>
  </si>
  <si>
    <r>
      <rPr>
        <sz val="12"/>
        <color theme="1"/>
        <rFont val="Calibri"/>
        <family val="2"/>
        <scheme val="minor"/>
      </rPr>
      <t>Inflation and GDP Growth</t>
    </r>
    <r>
      <rPr>
        <i/>
        <sz val="12"/>
        <color theme="1"/>
        <rFont val="Calibri"/>
        <family val="2"/>
        <scheme val="minor"/>
      </rPr>
      <t xml:space="preserve"> - https://economy-finance.ec.europa.eu/economic-surveillance-eu-economies/</t>
    </r>
  </si>
  <si>
    <r>
      <rPr>
        <sz val="12"/>
        <color theme="1"/>
        <rFont val="Calibri"/>
        <family val="2"/>
        <scheme val="minor"/>
      </rPr>
      <t>Equity Risk Premium</t>
    </r>
    <r>
      <rPr>
        <i/>
        <sz val="12"/>
        <color theme="1"/>
        <rFont val="Calibri"/>
        <family val="2"/>
        <scheme val="minor"/>
      </rPr>
      <t xml:space="preserve"> - https://pages.stern.nyu.edu/~adamodar/New_Home_Page/datafile/ctryprem.html</t>
    </r>
  </si>
  <si>
    <r>
      <rPr>
        <sz val="12"/>
        <color theme="1"/>
        <rFont val="Calibri"/>
        <family val="2"/>
        <scheme val="minor"/>
      </rPr>
      <t>GDP</t>
    </r>
    <r>
      <rPr>
        <i/>
        <sz val="12"/>
        <color theme="1"/>
        <rFont val="Calibri"/>
        <family val="2"/>
        <scheme val="minor"/>
      </rPr>
      <t xml:space="preserve"> - IMF</t>
    </r>
  </si>
  <si>
    <t>Finland</t>
  </si>
  <si>
    <t>Slovakia</t>
  </si>
  <si>
    <t>Estonia</t>
  </si>
  <si>
    <t>Latvia</t>
  </si>
  <si>
    <t>Lithuania</t>
  </si>
  <si>
    <t>Malta</t>
  </si>
  <si>
    <t>Luxembourg</t>
  </si>
  <si>
    <t>Austria</t>
  </si>
  <si>
    <t>Cyprus</t>
  </si>
  <si>
    <t>Ireland</t>
  </si>
  <si>
    <t>Slovenia</t>
  </si>
  <si>
    <t>Competitiveness measure: benchmarked to the leader</t>
  </si>
  <si>
    <t>TABLE A:</t>
  </si>
  <si>
    <t>TABLE B:</t>
  </si>
  <si>
    <t>TABLE C:</t>
  </si>
  <si>
    <t>TABLE D:</t>
  </si>
  <si>
    <t>TABLE E:</t>
  </si>
  <si>
    <t>TABLE F:</t>
  </si>
  <si>
    <t>TABLE G:</t>
  </si>
  <si>
    <t>PPP compared to Germany</t>
  </si>
  <si>
    <t>TABLE H:</t>
  </si>
  <si>
    <t>https://data.oecd.org/conversion/purchasing-power-parities-ppp.htm#indicator-chart</t>
  </si>
  <si>
    <t>Inflation Target (i)</t>
  </si>
  <si>
    <t>Risk / rate of loss (l) ie. Equity Risk Premium</t>
  </si>
  <si>
    <t>Inflation Target (r)</t>
  </si>
  <si>
    <t>GDP Growth (MGr) at (r)</t>
  </si>
  <si>
    <t>Alternative Inflation Target (a)</t>
  </si>
  <si>
    <t>Growth that would have been if Alternative Inflation Target (a) was met</t>
  </si>
  <si>
    <r>
      <t xml:space="preserve">GDP Gain / </t>
    </r>
    <r>
      <rPr>
        <b/>
        <i/>
        <sz val="10"/>
        <color rgb="FFFF0000"/>
        <rFont val="Times New Roman"/>
        <family val="1"/>
      </rPr>
      <t>Loss</t>
    </r>
    <r>
      <rPr>
        <b/>
        <i/>
        <sz val="10"/>
        <color rgb="FF000000"/>
        <rFont val="Times New Roman"/>
        <family val="1"/>
      </rPr>
      <t xml:space="preserve"> (%) due to not meeting Alternative Inflation Target (a)</t>
    </r>
  </si>
  <si>
    <r>
      <t xml:space="preserve">Value of GDP Gain / </t>
    </r>
    <r>
      <rPr>
        <b/>
        <i/>
        <sz val="10"/>
        <color rgb="FFFF0000"/>
        <rFont val="Times New Roman"/>
        <family val="1"/>
      </rPr>
      <t>Loss</t>
    </r>
    <r>
      <rPr>
        <b/>
        <i/>
        <sz val="10"/>
        <color rgb="FF000000"/>
        <rFont val="Times New Roman"/>
        <family val="1"/>
      </rPr>
      <t xml:space="preserve"> (in billions) due to Alternative Inflation Target (a) not met</t>
    </r>
  </si>
  <si>
    <t>GDP (in billions) at Inflation Target (r)</t>
  </si>
  <si>
    <t>GDP Growth (MGr) at Inflation Target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</si>
</sst>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"/>
    <numFmt numFmtId="165" formatCode="0.00%_);[Red]\-0.00%_)"/>
    <numFmt numFmtId="166" formatCode="\$#,##0.00_);[Red]\$\-#,##0.00"/>
    <numFmt numFmtId="167" formatCode="[$£-809]#,##0.00;[Red]\-[$£-809]#,##0.00"/>
    <numFmt numFmtId="168" formatCode="&quot;£&quot;#,##0.00_);[Red]&quot;£&quot;\-#,##0.00"/>
  </numFmts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Times New Roman"/>
      <family val="1"/>
    </font>
    <font>
      <b/>
      <i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1" xfId="0" applyBorder="1" applyProtection="1"/>
    <xf numFmtId="10" fontId="5" fillId="0" borderId="1" xfId="0" applyNumberFormat="1" applyFont="1" applyBorder="1" applyAlignment="1" applyProtection="1">
      <alignment horizontal="right" vertical="top"/>
    </xf>
    <xf numFmtId="10" fontId="6" fillId="0" borderId="1" xfId="0" applyNumberFormat="1" applyFont="1" applyBorder="1" applyProtection="1"/>
    <xf numFmtId="164" fontId="6" fillId="0" borderId="1" xfId="0" applyNumberFormat="1" applyFont="1" applyBorder="1" applyProtection="1"/>
    <xf numFmtId="165" fontId="8" fillId="0" borderId="1" xfId="0" applyNumberFormat="1" applyFont="1" applyBorder="1" applyProtection="1"/>
    <xf numFmtId="166" fontId="8" fillId="0" borderId="1" xfId="0" applyNumberFormat="1" applyFont="1" applyBorder="1" applyProtection="1"/>
    <xf numFmtId="10" fontId="0" fillId="0" borderId="1" xfId="0" applyNumberFormat="1" applyBorder="1" applyProtection="1"/>
    <xf numFmtId="0" fontId="7" fillId="0" borderId="2" xfId="0" applyFont="1" applyBorder="1" applyAlignment="1" applyProtection="1">
      <alignment vertical="center" wrapText="1"/>
    </xf>
    <xf numFmtId="165" fontId="9" fillId="0" borderId="2" xfId="0" applyNumberFormat="1" applyFont="1" applyBorder="1" applyAlignment="1" applyProtection="1">
      <alignment vertical="center"/>
    </xf>
    <xf numFmtId="166" fontId="9" fillId="0" borderId="2" xfId="0" applyNumberFormat="1" applyFont="1" applyBorder="1" applyAlignment="1" applyProtection="1">
      <alignment vertical="center"/>
    </xf>
    <xf numFmtId="10" fontId="5" fillId="0" borderId="0" xfId="0" applyNumberFormat="1" applyFont="1" applyBorder="1" applyAlignment="1" applyProtection="1">
      <alignment horizontal="left" vertical="top"/>
    </xf>
    <xf numFmtId="10" fontId="6" fillId="0" borderId="0" xfId="0" applyNumberFormat="1" applyFont="1" applyBorder="1" applyProtection="1"/>
    <xf numFmtId="164" fontId="6" fillId="0" borderId="0" xfId="0" applyNumberFormat="1" applyFont="1" applyBorder="1" applyProtection="1"/>
    <xf numFmtId="10" fontId="1" fillId="0" borderId="0" xfId="0" applyNumberFormat="1" applyFont="1" applyBorder="1" applyProtection="1"/>
    <xf numFmtId="164" fontId="1" fillId="0" borderId="0" xfId="0" applyNumberFormat="1" applyFont="1" applyBorder="1" applyProtection="1"/>
    <xf numFmtId="10" fontId="0" fillId="0" borderId="0" xfId="0" applyNumberFormat="1" applyBorder="1" applyProtection="1"/>
    <xf numFmtId="0" fontId="10" fillId="0" borderId="0" xfId="0" applyFont="1" applyProtection="1"/>
    <xf numFmtId="0" fontId="7" fillId="0" borderId="0" xfId="0" applyFont="1" applyProtection="1"/>
    <xf numFmtId="0" fontId="0" fillId="0" borderId="3" xfId="0" applyBorder="1" applyProtection="1"/>
    <xf numFmtId="10" fontId="5" fillId="0" borderId="3" xfId="0" applyNumberFormat="1" applyFont="1" applyBorder="1" applyAlignment="1" applyProtection="1">
      <alignment horizontal="right" vertical="top"/>
    </xf>
    <xf numFmtId="10" fontId="6" fillId="0" borderId="3" xfId="0" applyNumberFormat="1" applyFont="1" applyBorder="1" applyProtection="1"/>
    <xf numFmtId="164" fontId="6" fillId="0" borderId="3" xfId="0" applyNumberFormat="1" applyFont="1" applyBorder="1" applyProtection="1"/>
    <xf numFmtId="165" fontId="8" fillId="0" borderId="3" xfId="0" applyNumberFormat="1" applyFont="1" applyBorder="1" applyProtection="1"/>
    <xf numFmtId="166" fontId="8" fillId="0" borderId="3" xfId="0" applyNumberFormat="1" applyFont="1" applyBorder="1" applyProtection="1"/>
    <xf numFmtId="10" fontId="0" fillId="0" borderId="3" xfId="0" applyNumberFormat="1" applyBorder="1" applyProtection="1"/>
    <xf numFmtId="10" fontId="5" fillId="0" borderId="4" xfId="0" applyNumberFormat="1" applyFont="1" applyBorder="1" applyAlignment="1" applyProtection="1">
      <alignment horizontal="right" vertical="top"/>
    </xf>
    <xf numFmtId="10" fontId="6" fillId="0" borderId="4" xfId="0" applyNumberFormat="1" applyFont="1" applyBorder="1" applyProtection="1"/>
    <xf numFmtId="164" fontId="6" fillId="0" borderId="4" xfId="0" applyNumberFormat="1" applyFont="1" applyBorder="1" applyProtection="1"/>
    <xf numFmtId="165" fontId="8" fillId="0" borderId="4" xfId="0" applyNumberFormat="1" applyFont="1" applyBorder="1" applyProtection="1"/>
    <xf numFmtId="166" fontId="8" fillId="0" borderId="4" xfId="0" applyNumberFormat="1" applyFont="1" applyBorder="1" applyProtection="1"/>
    <xf numFmtId="10" fontId="0" fillId="0" borderId="4" xfId="0" applyNumberFormat="1" applyBorder="1" applyProtection="1"/>
    <xf numFmtId="0" fontId="7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7" fillId="0" borderId="2" xfId="0" applyFont="1" applyBorder="1" applyAlignment="1" applyProtection="1">
      <alignment vertical="top" wrapText="1"/>
    </xf>
    <xf numFmtId="0" fontId="7" fillId="0" borderId="4" xfId="0" applyFont="1" applyBorder="1" applyProtection="1"/>
    <xf numFmtId="164" fontId="9" fillId="0" borderId="0" xfId="0" applyNumberFormat="1" applyFont="1" applyBorder="1" applyProtection="1"/>
    <xf numFmtId="0" fontId="0" fillId="0" borderId="0" xfId="0" applyFont="1" applyProtection="1"/>
    <xf numFmtId="164" fontId="0" fillId="0" borderId="1" xfId="0" applyNumberFormat="1" applyBorder="1" applyProtection="1"/>
    <xf numFmtId="10" fontId="7" fillId="2" borderId="2" xfId="0" applyNumberFormat="1" applyFont="1" applyFill="1" applyBorder="1" applyAlignment="1" applyProtection="1">
      <alignment vertical="center"/>
    </xf>
    <xf numFmtId="165" fontId="11" fillId="2" borderId="2" xfId="0" applyNumberFormat="1" applyFont="1" applyFill="1" applyBorder="1" applyAlignment="1" applyProtection="1">
      <alignment horizontal="right" vertical="center"/>
    </xf>
    <xf numFmtId="165" fontId="11" fillId="2" borderId="2" xfId="0" applyNumberFormat="1" applyFont="1" applyFill="1" applyBorder="1" applyAlignment="1" applyProtection="1">
      <alignment vertical="center"/>
    </xf>
    <xf numFmtId="164" fontId="11" fillId="2" borderId="2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1" xfId="0" applyFont="1" applyBorder="1"/>
    <xf numFmtId="0" fontId="10" fillId="0" borderId="0" xfId="0" applyFont="1" applyFill="1" applyBorder="1" applyProtection="1"/>
    <xf numFmtId="165" fontId="6" fillId="0" borderId="1" xfId="0" applyNumberFormat="1" applyFont="1" applyBorder="1" applyProtection="1"/>
    <xf numFmtId="167" fontId="6" fillId="0" borderId="1" xfId="0" applyNumberFormat="1" applyFont="1" applyBorder="1" applyProtection="1"/>
    <xf numFmtId="168" fontId="8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A032-C889-D44B-BF44-A73271EF15C5}">
  <dimension ref="B2:X37"/>
  <sheetViews>
    <sheetView showGridLines="0" tabSelected="1" zoomScale="90" zoomScaleNormal="90" workbookViewId="0"/>
  </sheetViews>
  <sheetFormatPr defaultColWidth="10.796875" defaultRowHeight="15.6" x14ac:dyDescent="0.3"/>
  <cols>
    <col min="1" max="1" width="10.796875" style="1"/>
    <col min="2" max="2" width="30.19921875" style="1" customWidth="1"/>
    <col min="3" max="3" width="10.796875" style="1"/>
    <col min="4" max="4" width="9.69921875" style="1" customWidth="1"/>
    <col min="5" max="5" width="10.796875" style="1"/>
    <col min="6" max="6" width="11" style="1" customWidth="1"/>
    <col min="7" max="7" width="11.5" style="1" customWidth="1"/>
    <col min="8" max="9" width="12.5" style="1" customWidth="1"/>
    <col min="10" max="10" width="5.19921875" style="1" customWidth="1"/>
    <col min="11" max="11" width="12.796875" style="1" customWidth="1"/>
    <col min="12" max="12" width="9.5" style="1" customWidth="1"/>
    <col min="13" max="13" width="4.5" style="1" customWidth="1"/>
    <col min="14" max="14" width="10.796875" style="1"/>
    <col min="15" max="15" width="16.296875" style="1" customWidth="1"/>
    <col min="16" max="16" width="4.69921875" style="1" customWidth="1"/>
    <col min="17" max="17" width="10.796875" style="1"/>
    <col min="18" max="18" width="11.19921875" style="1" customWidth="1"/>
    <col min="19" max="19" width="5.296875" style="1" customWidth="1"/>
    <col min="20" max="20" width="11.796875" style="1" customWidth="1"/>
    <col min="21" max="23" width="10.796875" style="1"/>
    <col min="24" max="24" width="15.796875" style="1" customWidth="1"/>
    <col min="25" max="16384" width="10.796875" style="1"/>
  </cols>
  <sheetData>
    <row r="2" spans="2:24" ht="16.2" thickBot="1" x14ac:dyDescent="0.35">
      <c r="B2" s="19" t="s">
        <v>37</v>
      </c>
    </row>
    <row r="3" spans="2:24" ht="81.599999999999994" thickTop="1" x14ac:dyDescent="0.3">
      <c r="B3" s="33" t="s">
        <v>19</v>
      </c>
      <c r="C3" s="34" t="s">
        <v>21</v>
      </c>
      <c r="D3" s="34" t="s">
        <v>0</v>
      </c>
      <c r="E3" s="34" t="s">
        <v>7</v>
      </c>
      <c r="F3" s="34" t="s">
        <v>1</v>
      </c>
      <c r="G3" s="34" t="s">
        <v>2</v>
      </c>
      <c r="H3" s="34" t="s">
        <v>3</v>
      </c>
      <c r="I3" s="35" t="s">
        <v>6</v>
      </c>
    </row>
    <row r="4" spans="2:24" x14ac:dyDescent="0.3">
      <c r="B4" s="2" t="s">
        <v>4</v>
      </c>
      <c r="C4" s="3">
        <f>_xlfn.XLOOKUP(B4,B12:B30,C12:C30)</f>
        <v>7.8E-2</v>
      </c>
      <c r="D4" s="4">
        <f>_xlfn.XLOOKUP(B4,B12:B30,D12:D30)</f>
        <v>6.0000000000000001E-3</v>
      </c>
      <c r="E4" s="4">
        <f>_xlfn.XLOOKUP(B4,B12:B30,E12:E30)</f>
        <v>8.3000000000000004E-2</v>
      </c>
      <c r="F4" s="5">
        <f>_xlfn.XLOOKUP(B4,B12:B30,F12:F30)</f>
        <v>211.64500000000001</v>
      </c>
      <c r="G4" s="6">
        <f>E4-(((-1*(D4-E4-1)+SQRT((D4-E4-1)^2 + 4*C4*(E4+1)))/2)-1)</f>
        <v>-6.7428304623997584E-2</v>
      </c>
      <c r="H4" s="7">
        <f>F4*G4</f>
        <v>-14.27086353214597</v>
      </c>
      <c r="I4" s="8">
        <f>(((-1*(D4-E4-1)+SQRT((D4-E4-1)^2 + 4*C4*(E4+1)))/2)-1)</f>
        <v>0.15042830462399759</v>
      </c>
    </row>
    <row r="5" spans="2:24" x14ac:dyDescent="0.3">
      <c r="B5" s="2" t="s">
        <v>5</v>
      </c>
      <c r="C5" s="3">
        <f>_xlfn.XLOOKUP(B5,B12:B30,C12:C30)</f>
        <v>4.24E-2</v>
      </c>
      <c r="D5" s="4">
        <f>_xlfn.XLOOKUP(B5,B12:B30,D12:D30)</f>
        <v>3.2000000000000001E-2</v>
      </c>
      <c r="E5" s="4">
        <f>_xlfn.XLOOKUP(B5,B12:B30,E12:E30)</f>
        <v>2.9000000000000001E-2</v>
      </c>
      <c r="F5" s="5">
        <f>_xlfn.XLOOKUP(B5,B12:B30,F12:F30)</f>
        <v>4230.1719999999996</v>
      </c>
      <c r="G5" s="6">
        <f t="shared" ref="G5" si="0">E5-(((-1*(D5-E5-1)+SQRT((D5-E5-1)^2 + 4*C5*(E5+1)))/2)-1)</f>
        <v>-9.9922293613480505E-3</v>
      </c>
      <c r="H5" s="7">
        <f t="shared" ref="H5:H8" si="1">F5*G5</f>
        <v>-42.268848861952399</v>
      </c>
      <c r="I5" s="8">
        <f t="shared" ref="I5" si="2">(((-1*(D5-E5-1)+SQRT((D5-E5-1)^2 + 4*C5*(E5+1)))/2)-1)</f>
        <v>3.8992229361348052E-2</v>
      </c>
    </row>
    <row r="6" spans="2:24" x14ac:dyDescent="0.3">
      <c r="B6" s="20"/>
      <c r="C6" s="21"/>
      <c r="D6" s="22"/>
      <c r="E6" s="22"/>
      <c r="F6" s="23"/>
      <c r="G6" s="24"/>
      <c r="H6" s="25"/>
      <c r="I6" s="26"/>
    </row>
    <row r="7" spans="2:24" ht="16.2" thickBot="1" x14ac:dyDescent="0.35">
      <c r="B7" s="37" t="s">
        <v>38</v>
      </c>
      <c r="C7" s="27"/>
      <c r="D7" s="28"/>
      <c r="E7" s="28"/>
      <c r="F7" s="29"/>
      <c r="G7" s="30"/>
      <c r="H7" s="31"/>
      <c r="I7" s="32"/>
    </row>
    <row r="8" spans="2:24" ht="79.95" customHeight="1" thickTop="1" x14ac:dyDescent="0.3">
      <c r="B8" s="9" t="str">
        <f>CONCATENATE("Value of relative gain/loss of competitiveness of ",B4, " vs ",B5," in percentage terms of GDP and in US dollar, as a result of the single currency")</f>
        <v>Value of relative gain/loss of competitiveness of Greece vs Germany in percentage terms of GDP and in US dollar, as a result of the single currency</v>
      </c>
      <c r="C8" s="42">
        <f>C4-C5</f>
        <v>3.56E-2</v>
      </c>
      <c r="D8" s="43">
        <f>D4-D5</f>
        <v>-2.6000000000000002E-2</v>
      </c>
      <c r="E8" s="43">
        <f>E4</f>
        <v>8.3000000000000004E-2</v>
      </c>
      <c r="F8" s="44">
        <f>F4</f>
        <v>211.64500000000001</v>
      </c>
      <c r="G8" s="10">
        <f>E4-(((-1*(D4-D5-E4-1)+SQRT((D4-D5-E4-1)^2 + 4*C8*(E4+1)))/2)-1)</f>
        <v>-5.9738939547527806E-2</v>
      </c>
      <c r="H8" s="11">
        <f t="shared" si="1"/>
        <v>-12.643447860536524</v>
      </c>
      <c r="I8" s="41"/>
    </row>
    <row r="9" spans="2:24" x14ac:dyDescent="0.3">
      <c r="C9" s="12"/>
      <c r="D9" s="13"/>
      <c r="E9" s="13"/>
      <c r="F9" s="14"/>
      <c r="G9" s="15"/>
      <c r="H9" s="16"/>
      <c r="I9" s="17"/>
    </row>
    <row r="10" spans="2:24" ht="16.2" thickBot="1" x14ac:dyDescent="0.35">
      <c r="B10" s="19" t="s">
        <v>39</v>
      </c>
      <c r="C10" s="12"/>
      <c r="D10" s="13"/>
      <c r="E10" s="13"/>
      <c r="F10" s="14"/>
      <c r="G10" s="15"/>
      <c r="H10" s="38" t="s">
        <v>40</v>
      </c>
      <c r="I10" s="17"/>
      <c r="K10" s="19" t="s">
        <v>41</v>
      </c>
      <c r="N10" s="19" t="s">
        <v>42</v>
      </c>
      <c r="Q10" s="19" t="s">
        <v>43</v>
      </c>
      <c r="T10" s="19" t="s">
        <v>45</v>
      </c>
    </row>
    <row r="11" spans="2:24" ht="66" customHeight="1" thickTop="1" x14ac:dyDescent="0.3">
      <c r="B11" s="36" t="s">
        <v>11</v>
      </c>
      <c r="C11" s="36" t="s">
        <v>8</v>
      </c>
      <c r="D11" s="36" t="s">
        <v>9</v>
      </c>
      <c r="E11" s="36" t="s">
        <v>10</v>
      </c>
      <c r="F11" s="36" t="s">
        <v>20</v>
      </c>
      <c r="H11" s="36" t="s">
        <v>11</v>
      </c>
      <c r="I11" s="36" t="s">
        <v>8</v>
      </c>
      <c r="K11" s="36" t="s">
        <v>11</v>
      </c>
      <c r="L11" s="36" t="s">
        <v>9</v>
      </c>
      <c r="N11" s="36" t="s">
        <v>11</v>
      </c>
      <c r="O11" s="36" t="s">
        <v>36</v>
      </c>
      <c r="Q11" s="36" t="s">
        <v>11</v>
      </c>
      <c r="R11" s="36" t="s">
        <v>20</v>
      </c>
      <c r="T11" s="36" t="s">
        <v>11</v>
      </c>
      <c r="U11" s="36" t="s">
        <v>44</v>
      </c>
      <c r="X11" s="39"/>
    </row>
    <row r="12" spans="2:24" x14ac:dyDescent="0.3">
      <c r="B12" s="2" t="s">
        <v>32</v>
      </c>
      <c r="C12" s="8">
        <v>4.6300000000000001E-2</v>
      </c>
      <c r="D12" s="8">
        <v>2.8000000000000001E-2</v>
      </c>
      <c r="E12" s="8">
        <v>4.8000000000000001E-2</v>
      </c>
      <c r="F12" s="40">
        <v>477.08</v>
      </c>
      <c r="H12" s="2" t="s">
        <v>5</v>
      </c>
      <c r="I12" s="8">
        <v>4.24E-2</v>
      </c>
      <c r="K12" s="2" t="s">
        <v>29</v>
      </c>
      <c r="L12" s="8">
        <v>4.5999999999999999E-2</v>
      </c>
      <c r="N12" s="2" t="s">
        <v>27</v>
      </c>
      <c r="O12" s="8">
        <f>E15-(((-1*(D15-D15-E15-1)+SQRT((D15-D15-E15-1)^2 + 4*(C15-C15)*(E15+1)))/2)-1)</f>
        <v>0</v>
      </c>
      <c r="Q12" s="2" t="s">
        <v>32</v>
      </c>
      <c r="R12" s="40">
        <v>477.08</v>
      </c>
      <c r="T12" s="46" t="s">
        <v>29</v>
      </c>
      <c r="U12" s="45">
        <v>0.62618083670715252</v>
      </c>
    </row>
    <row r="13" spans="2:24" x14ac:dyDescent="0.3">
      <c r="B13" s="2" t="s">
        <v>12</v>
      </c>
      <c r="C13" s="8">
        <v>4.8399999999999999E-2</v>
      </c>
      <c r="D13" s="8">
        <v>3.2000000000000001E-2</v>
      </c>
      <c r="E13" s="8">
        <v>6.2E-2</v>
      </c>
      <c r="F13" s="40">
        <v>581.84799999999996</v>
      </c>
      <c r="H13" s="2" t="s">
        <v>31</v>
      </c>
      <c r="I13" s="8">
        <v>4.24E-2</v>
      </c>
      <c r="K13" s="2" t="s">
        <v>27</v>
      </c>
      <c r="L13" s="8">
        <v>4.4999999999999998E-2</v>
      </c>
      <c r="N13" s="2" t="s">
        <v>29</v>
      </c>
      <c r="O13" s="8">
        <f>E15-(((-1*(D15-D23-E15-1)+SQRT((D15-D23-E15-1)^2 + 4*(C15-C23)*(E15+1)))/2)-1)</f>
        <v>4.0051794327426726E-4</v>
      </c>
      <c r="Q13" s="2" t="s">
        <v>12</v>
      </c>
      <c r="R13" s="40">
        <v>581.84799999999996</v>
      </c>
      <c r="T13" s="46" t="s">
        <v>28</v>
      </c>
      <c r="U13" s="45">
        <v>0.68286099865047234</v>
      </c>
    </row>
    <row r="14" spans="2:24" x14ac:dyDescent="0.3">
      <c r="B14" s="2" t="s">
        <v>33</v>
      </c>
      <c r="C14" s="8">
        <v>6.7100000000000007E-2</v>
      </c>
      <c r="D14" s="8">
        <v>2.3E-2</v>
      </c>
      <c r="E14" s="8">
        <v>5.5E-2</v>
      </c>
      <c r="F14" s="40">
        <v>27.72</v>
      </c>
      <c r="H14" s="2" t="s">
        <v>14</v>
      </c>
      <c r="I14" s="8">
        <v>4.24E-2</v>
      </c>
      <c r="K14" s="2" t="s">
        <v>31</v>
      </c>
      <c r="L14" s="8">
        <v>3.5000000000000003E-2</v>
      </c>
      <c r="N14" s="2" t="s">
        <v>31</v>
      </c>
      <c r="O14" s="8">
        <f>E15-(((-1*(D15-D24-E15-1)+SQRT((D15-D24-E15-1)^2 + 4*(C15-C24)*(E15+1)))/2)-1)</f>
        <v>2.9806811161170871E-3</v>
      </c>
      <c r="Q14" s="2" t="s">
        <v>33</v>
      </c>
      <c r="R14" s="40">
        <v>27.72</v>
      </c>
      <c r="T14" s="46" t="s">
        <v>26</v>
      </c>
      <c r="U14" s="45">
        <v>0.72874493927125517</v>
      </c>
    </row>
    <row r="15" spans="2:24" x14ac:dyDescent="0.3">
      <c r="B15" s="2" t="s">
        <v>27</v>
      </c>
      <c r="C15" s="8">
        <v>4.9399999999999999E-2</v>
      </c>
      <c r="D15" s="8">
        <v>4.4999999999999998E-2</v>
      </c>
      <c r="E15" s="8">
        <v>8.3000000000000004E-2</v>
      </c>
      <c r="F15" s="40">
        <v>36.26</v>
      </c>
      <c r="H15" s="2" t="s">
        <v>32</v>
      </c>
      <c r="I15" s="8">
        <v>4.6300000000000001E-2</v>
      </c>
      <c r="K15" s="2" t="s">
        <v>12</v>
      </c>
      <c r="L15" s="8">
        <v>3.2000000000000001E-2</v>
      </c>
      <c r="N15" s="2" t="s">
        <v>5</v>
      </c>
      <c r="O15" s="8">
        <f>E15-(((-1*(D15-D18-E15-1)+SQRT((D15-D18-E15-1)^2 + 4*(C15-C18)*(E15+1)))/2)-1)</f>
        <v>5.9612559973225981E-3</v>
      </c>
      <c r="Q15" s="2" t="s">
        <v>27</v>
      </c>
      <c r="R15" s="40">
        <v>36.26</v>
      </c>
      <c r="T15" s="46" t="s">
        <v>27</v>
      </c>
      <c r="U15" s="45">
        <v>0.73819163292847512</v>
      </c>
    </row>
    <row r="16" spans="2:24" x14ac:dyDescent="0.3">
      <c r="B16" s="2" t="s">
        <v>25</v>
      </c>
      <c r="C16" s="8">
        <v>4.6300000000000001E-2</v>
      </c>
      <c r="D16" s="8">
        <v>2.1000000000000001E-2</v>
      </c>
      <c r="E16" s="8">
        <v>0.03</v>
      </c>
      <c r="F16" s="40">
        <v>299.16000000000003</v>
      </c>
      <c r="H16" s="2" t="s">
        <v>25</v>
      </c>
      <c r="I16" s="8">
        <v>4.6300000000000001E-2</v>
      </c>
      <c r="K16" s="2" t="s">
        <v>5</v>
      </c>
      <c r="L16" s="8">
        <v>3.2000000000000001E-2</v>
      </c>
      <c r="N16" s="2" t="s">
        <v>14</v>
      </c>
      <c r="O16" s="8">
        <f>E15-(((-1*(D15-D26-E15-1)+SQRT((D15-D26-E15-1)^2 + 4*(C15-C26)*(E15+1)))/2)-1)</f>
        <v>9.9351890744963506E-3</v>
      </c>
      <c r="Q16" s="2" t="s">
        <v>25</v>
      </c>
      <c r="R16" s="40">
        <v>299.16000000000003</v>
      </c>
      <c r="T16" s="46" t="s">
        <v>4</v>
      </c>
      <c r="U16" s="45">
        <v>0.73954116059379227</v>
      </c>
    </row>
    <row r="17" spans="2:21" x14ac:dyDescent="0.3">
      <c r="B17" s="2" t="s">
        <v>13</v>
      </c>
      <c r="C17" s="8">
        <v>4.7300000000000002E-2</v>
      </c>
      <c r="D17" s="8">
        <v>2.1000000000000001E-2</v>
      </c>
      <c r="E17" s="8">
        <v>6.8000000000000005E-2</v>
      </c>
      <c r="F17" s="40">
        <v>2940.4279999999999</v>
      </c>
      <c r="H17" s="2" t="s">
        <v>13</v>
      </c>
      <c r="I17" s="8">
        <v>4.7300000000000002E-2</v>
      </c>
      <c r="K17" s="2" t="s">
        <v>28</v>
      </c>
      <c r="L17" s="8">
        <v>3.2000000000000001E-2</v>
      </c>
      <c r="N17" s="2" t="s">
        <v>12</v>
      </c>
      <c r="O17" s="8">
        <f>E15-(((-1*(D15-D13-E15-1)+SQRT((D15-D13-E15-1)^2 + 4*(C15-C13)*(E15+1)))/2)-1)</f>
        <v>1.1988806087037049E-2</v>
      </c>
      <c r="Q17" s="2" t="s">
        <v>13</v>
      </c>
      <c r="R17" s="40">
        <v>2940.4279999999999</v>
      </c>
      <c r="T17" s="46" t="s">
        <v>35</v>
      </c>
      <c r="U17" s="45">
        <v>0.76383265856950067</v>
      </c>
    </row>
    <row r="18" spans="2:21" x14ac:dyDescent="0.3">
      <c r="B18" s="2" t="s">
        <v>5</v>
      </c>
      <c r="C18" s="8">
        <v>4.24E-2</v>
      </c>
      <c r="D18" s="8">
        <v>3.2000000000000001E-2</v>
      </c>
      <c r="E18" s="8">
        <v>2.9000000000000001E-2</v>
      </c>
      <c r="F18" s="40">
        <v>4230.1719999999996</v>
      </c>
      <c r="H18" s="2" t="s">
        <v>12</v>
      </c>
      <c r="I18" s="8">
        <v>4.8399999999999999E-2</v>
      </c>
      <c r="K18" s="2" t="s">
        <v>17</v>
      </c>
      <c r="L18" s="8">
        <v>0.03</v>
      </c>
      <c r="N18" s="2" t="s">
        <v>32</v>
      </c>
      <c r="O18" s="8">
        <f>E15-(((-1*(D15-D12-E15-1)+SQRT((D15-D12-E15-1)^2 + 4*(C15-C12)*(E15+1)))/2)-1)</f>
        <v>1.3859813108548821E-2</v>
      </c>
      <c r="Q18" s="2" t="s">
        <v>5</v>
      </c>
      <c r="R18" s="40">
        <v>4230.1719999999996</v>
      </c>
      <c r="T18" s="46" t="s">
        <v>16</v>
      </c>
      <c r="U18" s="45">
        <v>0.77192982456140347</v>
      </c>
    </row>
    <row r="19" spans="2:21" x14ac:dyDescent="0.3">
      <c r="B19" s="2" t="s">
        <v>4</v>
      </c>
      <c r="C19" s="8">
        <v>7.8E-2</v>
      </c>
      <c r="D19" s="8">
        <v>6.0000000000000001E-3</v>
      </c>
      <c r="E19" s="8">
        <v>8.3000000000000004E-2</v>
      </c>
      <c r="F19" s="40">
        <v>211.64500000000001</v>
      </c>
      <c r="H19" s="2" t="s">
        <v>27</v>
      </c>
      <c r="I19" s="8">
        <v>4.9399999999999999E-2</v>
      </c>
      <c r="K19" s="2" t="s">
        <v>32</v>
      </c>
      <c r="L19" s="8">
        <v>2.8000000000000001E-2</v>
      </c>
      <c r="N19" s="2" t="s">
        <v>28</v>
      </c>
      <c r="O19" s="8">
        <f>E15-(((-1*(D15-D22-E15-1)+SQRT((D15-D22-E15-1)^2 + 4*(C15-C22)*(E15+1)))/2)-1)</f>
        <v>1.7982736130227647E-2</v>
      </c>
      <c r="Q19" s="2" t="s">
        <v>4</v>
      </c>
      <c r="R19" s="40">
        <v>211.64500000000001</v>
      </c>
      <c r="T19" s="46" t="s">
        <v>30</v>
      </c>
      <c r="U19" s="45">
        <v>0.79487179487179482</v>
      </c>
    </row>
    <row r="20" spans="2:21" x14ac:dyDescent="0.3">
      <c r="B20" s="2" t="s">
        <v>34</v>
      </c>
      <c r="C20" s="8">
        <v>5.0799999999999998E-2</v>
      </c>
      <c r="D20" s="8">
        <v>2.4E-2</v>
      </c>
      <c r="E20" s="8">
        <v>0.13500000000000001</v>
      </c>
      <c r="F20" s="40">
        <v>498.56</v>
      </c>
      <c r="H20" s="2" t="s">
        <v>34</v>
      </c>
      <c r="I20" s="8">
        <v>5.0799999999999998E-2</v>
      </c>
      <c r="K20" s="2" t="s">
        <v>14</v>
      </c>
      <c r="L20" s="8">
        <v>2.8000000000000001E-2</v>
      </c>
      <c r="N20" s="2" t="s">
        <v>25</v>
      </c>
      <c r="O20" s="8">
        <f>E15-(((-1*(D15-D16-E15-1)+SQRT((D15-D16-E15-1)^2 + 4*(C15-C16)*(E15+1)))/2)-1)</f>
        <v>2.0839179214389866E-2</v>
      </c>
      <c r="Q20" s="2" t="s">
        <v>34</v>
      </c>
      <c r="R20" s="40">
        <v>498.56</v>
      </c>
      <c r="T20" s="46" t="s">
        <v>33</v>
      </c>
      <c r="U20" s="45">
        <v>0.82591093117408909</v>
      </c>
    </row>
    <row r="21" spans="2:21" x14ac:dyDescent="0.3">
      <c r="B21" s="2" t="s">
        <v>15</v>
      </c>
      <c r="C21" s="8">
        <v>6.4199999999999993E-2</v>
      </c>
      <c r="D21" s="8">
        <v>1.9E-2</v>
      </c>
      <c r="E21" s="8">
        <v>6.6000000000000003E-2</v>
      </c>
      <c r="F21" s="40">
        <v>2120.232</v>
      </c>
      <c r="H21" s="2" t="s">
        <v>29</v>
      </c>
      <c r="I21" s="8">
        <v>5.0799999999999998E-2</v>
      </c>
      <c r="K21" s="2" t="s">
        <v>34</v>
      </c>
      <c r="L21" s="8">
        <v>2.4E-2</v>
      </c>
      <c r="N21" s="2" t="s">
        <v>13</v>
      </c>
      <c r="O21" s="8">
        <f>E15-(((-1*(D15-D17-E15-1)+SQRT((D15-D17-E15-1)^2 + 4*(C15-C17)*(E15+1)))/2)-1)</f>
        <v>2.1856745552057341E-2</v>
      </c>
      <c r="Q21" s="2" t="s">
        <v>15</v>
      </c>
      <c r="R21" s="40">
        <v>2120.232</v>
      </c>
      <c r="T21" s="46" t="s">
        <v>17</v>
      </c>
      <c r="U21" s="45">
        <v>0.84210526315789469</v>
      </c>
    </row>
    <row r="22" spans="2:21" x14ac:dyDescent="0.3">
      <c r="B22" s="2" t="s">
        <v>28</v>
      </c>
      <c r="C22" s="8">
        <v>5.4300000000000001E-2</v>
      </c>
      <c r="D22" s="8">
        <v>3.2000000000000001E-2</v>
      </c>
      <c r="E22" s="8">
        <v>4.4999999999999998E-2</v>
      </c>
      <c r="F22" s="40">
        <v>38.869999999999997</v>
      </c>
      <c r="H22" s="2" t="s">
        <v>30</v>
      </c>
      <c r="I22" s="8">
        <v>5.0799999999999998E-2</v>
      </c>
      <c r="K22" s="2" t="s">
        <v>33</v>
      </c>
      <c r="L22" s="8">
        <v>2.3E-2</v>
      </c>
      <c r="N22" s="2" t="s">
        <v>34</v>
      </c>
      <c r="O22" s="8">
        <f>E15-(((-1*(D15-D20-E15-1)+SQRT((D15-D20-E15-1)^2 + 4*(C15-C20)*(E15+1)))/2)-1)</f>
        <v>2.2429608078397043E-2</v>
      </c>
      <c r="Q22" s="2" t="s">
        <v>28</v>
      </c>
      <c r="R22" s="40">
        <v>38.869999999999997</v>
      </c>
      <c r="T22" s="46" t="s">
        <v>15</v>
      </c>
      <c r="U22" s="45">
        <v>0.88259109311740891</v>
      </c>
    </row>
    <row r="23" spans="2:21" x14ac:dyDescent="0.3">
      <c r="B23" s="2" t="s">
        <v>29</v>
      </c>
      <c r="C23" s="8">
        <v>5.0799999999999998E-2</v>
      </c>
      <c r="D23" s="8">
        <v>4.5999999999999999E-2</v>
      </c>
      <c r="E23" s="8">
        <v>0.05</v>
      </c>
      <c r="F23" s="40">
        <v>65.5</v>
      </c>
      <c r="H23" s="2" t="s">
        <v>26</v>
      </c>
      <c r="I23" s="8">
        <v>5.0799999999999998E-2</v>
      </c>
      <c r="K23" s="2" t="s">
        <v>26</v>
      </c>
      <c r="L23" s="8">
        <v>2.3E-2</v>
      </c>
      <c r="N23" s="2" t="s">
        <v>26</v>
      </c>
      <c r="O23" s="8">
        <f>E15-(((-1*(D15-D28-E15-1)+SQRT((D15-D28-E15-1)^2 + 4*(C15-C28)*(E15+1)))/2)-1)</f>
        <v>2.3430959136711491E-2</v>
      </c>
      <c r="Q23" s="2" t="s">
        <v>29</v>
      </c>
      <c r="R23" s="40">
        <v>65.5</v>
      </c>
      <c r="T23" s="46" t="s">
        <v>13</v>
      </c>
      <c r="U23" s="45">
        <v>0.97840755735492579</v>
      </c>
    </row>
    <row r="24" spans="2:21" x14ac:dyDescent="0.3">
      <c r="B24" s="2" t="s">
        <v>31</v>
      </c>
      <c r="C24" s="8">
        <v>4.24E-2</v>
      </c>
      <c r="D24" s="8">
        <v>3.5000000000000003E-2</v>
      </c>
      <c r="E24" s="8">
        <v>6.9000000000000006E-2</v>
      </c>
      <c r="F24" s="40">
        <v>86.71</v>
      </c>
      <c r="H24" s="2" t="s">
        <v>28</v>
      </c>
      <c r="I24" s="8">
        <v>5.4300000000000001E-2</v>
      </c>
      <c r="K24" s="2" t="s">
        <v>25</v>
      </c>
      <c r="L24" s="8">
        <v>2.1000000000000001E-2</v>
      </c>
      <c r="N24" s="2" t="s">
        <v>17</v>
      </c>
      <c r="O24" s="8">
        <f>E15-(((-1*(D15-D30-E15-1)+SQRT((D15-D30-E15-1)^2 + 4*(C15-C30)*(E15+1)))/2)-1)</f>
        <v>2.3999428571739576E-2</v>
      </c>
      <c r="Q24" s="2" t="s">
        <v>31</v>
      </c>
      <c r="R24" s="40">
        <v>86.71</v>
      </c>
      <c r="T24" s="46" t="s">
        <v>5</v>
      </c>
      <c r="U24" s="45">
        <v>1</v>
      </c>
    </row>
    <row r="25" spans="2:21" x14ac:dyDescent="0.3">
      <c r="B25" s="2" t="s">
        <v>30</v>
      </c>
      <c r="C25" s="8">
        <v>5.0799999999999998E-2</v>
      </c>
      <c r="D25" s="8">
        <v>7.0000000000000001E-3</v>
      </c>
      <c r="E25" s="8">
        <v>0.104</v>
      </c>
      <c r="F25" s="40">
        <v>17.190000000000001</v>
      </c>
      <c r="H25" s="2" t="s">
        <v>35</v>
      </c>
      <c r="I25" s="8">
        <v>5.4300000000000001E-2</v>
      </c>
      <c r="K25" s="2" t="s">
        <v>13</v>
      </c>
      <c r="L25" s="8">
        <v>2.1000000000000001E-2</v>
      </c>
      <c r="N25" s="2" t="s">
        <v>35</v>
      </c>
      <c r="O25" s="8">
        <f>E15-(((-1*(D15-D29-E15-1)+SQRT((D15-D29-E15-1)^2 + 4*(C15-C29)*(E15+1)))/2)-1)</f>
        <v>3.0039791587185324E-2</v>
      </c>
      <c r="Q25" s="2" t="s">
        <v>30</v>
      </c>
      <c r="R25" s="40">
        <v>17.190000000000001</v>
      </c>
      <c r="T25" s="46" t="s">
        <v>12</v>
      </c>
      <c r="U25" s="45">
        <v>1.0026990553306343</v>
      </c>
    </row>
    <row r="26" spans="2:21" x14ac:dyDescent="0.3">
      <c r="B26" s="2" t="s">
        <v>14</v>
      </c>
      <c r="C26" s="8">
        <v>4.24E-2</v>
      </c>
      <c r="D26" s="8">
        <v>2.8000000000000001E-2</v>
      </c>
      <c r="E26" s="8">
        <v>4.9000000000000002E-2</v>
      </c>
      <c r="F26" s="40">
        <v>1007.562</v>
      </c>
      <c r="H26" s="2" t="s">
        <v>17</v>
      </c>
      <c r="I26" s="8">
        <v>5.8200000000000002E-2</v>
      </c>
      <c r="K26" s="2" t="s">
        <v>35</v>
      </c>
      <c r="L26" s="8">
        <v>0.02</v>
      </c>
      <c r="N26" s="2" t="s">
        <v>30</v>
      </c>
      <c r="O26" s="8">
        <f>E15-(((-1*(D15-D25-E15-1)+SQRT((D15-D25-E15-1)^2 + 4*(C15-C25)*(E15+1)))/2)-1)</f>
        <v>3.9452929189694161E-2</v>
      </c>
      <c r="Q26" s="2" t="s">
        <v>14</v>
      </c>
      <c r="R26" s="40">
        <v>1007.562</v>
      </c>
      <c r="T26" s="46" t="s">
        <v>14</v>
      </c>
      <c r="U26" s="45">
        <v>1.0391363022941971</v>
      </c>
    </row>
    <row r="27" spans="2:21" x14ac:dyDescent="0.3">
      <c r="B27" s="2" t="s">
        <v>16</v>
      </c>
      <c r="C27" s="8">
        <v>6.1199999999999997E-2</v>
      </c>
      <c r="D27" s="8">
        <v>8.9999999999999993E-3</v>
      </c>
      <c r="E27" s="8">
        <v>4.9000000000000002E-2</v>
      </c>
      <c r="F27" s="40">
        <v>251.709</v>
      </c>
      <c r="H27" s="2" t="s">
        <v>16</v>
      </c>
      <c r="I27" s="8">
        <v>6.1199999999999997E-2</v>
      </c>
      <c r="K27" s="2" t="s">
        <v>15</v>
      </c>
      <c r="L27" s="8">
        <v>1.9E-2</v>
      </c>
      <c r="N27" s="2" t="s">
        <v>33</v>
      </c>
      <c r="O27" s="8">
        <f>E15-(((-1*(D15-D14-E15-1)+SQRT((D15-D14-E15-1)^2 + 4*(C15-C14)*(E15+1)))/2)-1)</f>
        <v>4.0385608481855059E-2</v>
      </c>
      <c r="Q27" s="2" t="s">
        <v>16</v>
      </c>
      <c r="R27" s="40">
        <v>251.709</v>
      </c>
      <c r="T27" s="46" t="s">
        <v>32</v>
      </c>
      <c r="U27" s="45">
        <v>1.0404858299595141</v>
      </c>
    </row>
    <row r="28" spans="2:21" x14ac:dyDescent="0.3">
      <c r="B28" s="2" t="s">
        <v>26</v>
      </c>
      <c r="C28" s="8">
        <v>5.0799999999999998E-2</v>
      </c>
      <c r="D28" s="8">
        <v>2.3E-2</v>
      </c>
      <c r="E28" s="8">
        <v>0.03</v>
      </c>
      <c r="F28" s="40">
        <v>114.87</v>
      </c>
      <c r="H28" s="2" t="s">
        <v>15</v>
      </c>
      <c r="I28" s="8">
        <v>6.4199999999999993E-2</v>
      </c>
      <c r="K28" s="2" t="s">
        <v>16</v>
      </c>
      <c r="L28" s="8">
        <v>8.9999999999999993E-3</v>
      </c>
      <c r="N28" s="2" t="s">
        <v>15</v>
      </c>
      <c r="O28" s="8">
        <f>E15-(((-1*(D15-D21-E15-1)+SQRT((D15-D21-E15-1)^2 + 4*(C15-C21)*(E15+1)))/2)-1)</f>
        <v>4.1388072639117188E-2</v>
      </c>
      <c r="Q28" s="2" t="s">
        <v>26</v>
      </c>
      <c r="R28" s="40">
        <v>114.87</v>
      </c>
      <c r="T28" s="46" t="s">
        <v>34</v>
      </c>
      <c r="U28" s="45">
        <v>1.0620782726045885</v>
      </c>
    </row>
    <row r="29" spans="2:21" x14ac:dyDescent="0.3">
      <c r="B29" s="2" t="s">
        <v>35</v>
      </c>
      <c r="C29" s="8">
        <v>5.4300000000000001E-2</v>
      </c>
      <c r="D29" s="8">
        <v>0.02</v>
      </c>
      <c r="E29" s="8">
        <v>8.1000000000000003E-2</v>
      </c>
      <c r="F29" s="40">
        <v>61.53</v>
      </c>
      <c r="H29" s="2" t="s">
        <v>33</v>
      </c>
      <c r="I29" s="8">
        <v>6.7100000000000007E-2</v>
      </c>
      <c r="K29" s="2" t="s">
        <v>30</v>
      </c>
      <c r="L29" s="8">
        <v>7.0000000000000001E-3</v>
      </c>
      <c r="N29" s="2" t="s">
        <v>16</v>
      </c>
      <c r="O29" s="8">
        <f>E15-(((-1*(D15-D27-E15-1)+SQRT((D15-D27-E15-1)^2 + 4*(C15-C27)*(E15+1)))/2)-1)</f>
        <v>4.8351440381565955E-2</v>
      </c>
      <c r="Q29" s="2" t="s">
        <v>35</v>
      </c>
      <c r="R29" s="40">
        <v>61.53</v>
      </c>
      <c r="T29" s="46" t="s">
        <v>25</v>
      </c>
      <c r="U29" s="45">
        <v>1.1201079622132253</v>
      </c>
    </row>
    <row r="30" spans="2:21" x14ac:dyDescent="0.3">
      <c r="B30" s="2" t="s">
        <v>17</v>
      </c>
      <c r="C30" s="8">
        <v>5.8200000000000002E-2</v>
      </c>
      <c r="D30" s="8">
        <v>0.03</v>
      </c>
      <c r="E30" s="8">
        <v>5.0999999999999997E-2</v>
      </c>
      <c r="F30" s="40">
        <v>1439.9580000000001</v>
      </c>
      <c r="H30" s="2" t="s">
        <v>4</v>
      </c>
      <c r="I30" s="8">
        <v>7.8E-2</v>
      </c>
      <c r="K30" s="2" t="s">
        <v>4</v>
      </c>
      <c r="L30" s="8">
        <v>6.0000000000000001E-3</v>
      </c>
      <c r="N30" s="2" t="s">
        <v>4</v>
      </c>
      <c r="O30" s="8">
        <f>E15-(((-1*(D15-D19-E15-1)+SQRT((D15-D19-E15-1)^2 + 4*(C15-C19)*(E15+1)))/2)-1)</f>
        <v>6.9563127146527612E-2</v>
      </c>
      <c r="Q30" s="2" t="s">
        <v>17</v>
      </c>
      <c r="R30" s="40">
        <v>1439.9580000000001</v>
      </c>
      <c r="T30" s="46" t="s">
        <v>31</v>
      </c>
      <c r="U30" s="45">
        <v>1.1484480431848854</v>
      </c>
    </row>
    <row r="32" spans="2:21" x14ac:dyDescent="0.3">
      <c r="B32" s="18" t="s">
        <v>18</v>
      </c>
      <c r="T32" s="47" t="s">
        <v>18</v>
      </c>
    </row>
    <row r="33" spans="2:20" x14ac:dyDescent="0.3">
      <c r="B33" s="18" t="s">
        <v>23</v>
      </c>
      <c r="T33" s="1" t="s">
        <v>46</v>
      </c>
    </row>
    <row r="34" spans="2:20" x14ac:dyDescent="0.3">
      <c r="B34" s="18" t="s">
        <v>22</v>
      </c>
    </row>
    <row r="35" spans="2:20" x14ac:dyDescent="0.3">
      <c r="B35" s="18" t="s">
        <v>24</v>
      </c>
    </row>
    <row r="36" spans="2:20" x14ac:dyDescent="0.3">
      <c r="K36" s="19"/>
    </row>
    <row r="37" spans="2:20" x14ac:dyDescent="0.3">
      <c r="K37" s="1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K12:L30">
    <sortCondition descending="1" ref="L12:L30"/>
  </sortState>
  <dataValidations count="2">
    <dataValidation type="list" allowBlank="1" showInputMessage="1" showErrorMessage="1" sqref="B5" xr:uid="{030C2B0B-989D-6B44-A414-4B775AD744EB}">
      <formula1>B12:B30</formula1>
    </dataValidation>
    <dataValidation type="list" allowBlank="1" showInputMessage="1" showErrorMessage="1" sqref="B4" xr:uid="{4EB13E80-87D9-5D44-A713-6D3B005E9054}">
      <formula1>B12:B30</formula1>
    </dataValidation>
  </dataValidation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C1F4-212A-4859-87F2-79477004610E}">
  <dimension ref="B1:T13"/>
  <sheetViews>
    <sheetView showGridLines="0" workbookViewId="0"/>
  </sheetViews>
  <sheetFormatPr defaultColWidth="10.796875" defaultRowHeight="15.6" x14ac:dyDescent="0.3"/>
  <cols>
    <col min="1" max="1" width="10.796875" style="1"/>
    <col min="2" max="2" width="9.69921875" style="1" customWidth="1"/>
    <col min="3" max="3" width="10.796875" style="1"/>
    <col min="4" max="5" width="11" style="1" customWidth="1"/>
    <col min="6" max="6" width="11.5" style="1" customWidth="1"/>
    <col min="7" max="8" width="12.5" style="1" customWidth="1"/>
    <col min="9" max="9" width="5.19921875" style="1" customWidth="1"/>
    <col min="10" max="10" width="12.796875" style="1" customWidth="1"/>
    <col min="11" max="11" width="9.5" style="1" customWidth="1"/>
    <col min="12" max="12" width="4.5" style="1" customWidth="1"/>
    <col min="13" max="13" width="10.796875" style="1"/>
    <col min="14" max="14" width="16.296875" style="1" customWidth="1"/>
    <col min="15" max="15" width="4.69921875" style="1" customWidth="1"/>
    <col min="16" max="16" width="10.796875" style="1"/>
    <col min="17" max="17" width="11.19921875" style="1" customWidth="1"/>
    <col min="18" max="18" width="5.296875" style="1" customWidth="1"/>
    <col min="19" max="19" width="11.796875" style="1" customWidth="1"/>
    <col min="20" max="22" width="10.796875" style="1"/>
    <col min="23" max="23" width="15.796875" style="1" customWidth="1"/>
    <col min="24" max="16384" width="10.796875" style="1"/>
  </cols>
  <sheetData>
    <row r="1" spans="2:20" ht="16.2" thickBot="1" x14ac:dyDescent="0.35"/>
    <row r="2" spans="2:20" ht="97.8" thickTop="1" x14ac:dyDescent="0.3">
      <c r="B2" s="34" t="s">
        <v>48</v>
      </c>
      <c r="C2" s="34" t="s">
        <v>47</v>
      </c>
      <c r="D2" s="34" t="s">
        <v>50</v>
      </c>
      <c r="E2" s="34" t="s">
        <v>1</v>
      </c>
      <c r="F2" s="34" t="s">
        <v>2</v>
      </c>
      <c r="G2" s="34" t="s">
        <v>3</v>
      </c>
      <c r="H2" s="35" t="s">
        <v>6</v>
      </c>
    </row>
    <row r="3" spans="2:20" x14ac:dyDescent="0.3">
      <c r="B3" s="3">
        <v>4.8399999999999999E-2</v>
      </c>
      <c r="C3" s="4">
        <v>0.02</v>
      </c>
      <c r="D3" s="48">
        <v>7.3999999999999996E-2</v>
      </c>
      <c r="E3" s="49">
        <v>2200</v>
      </c>
      <c r="F3" s="6">
        <f>D3-(((-1*(C3-D3-1)+SQRT((C3-D3-1)^2 + 4*B3*(D3+1)))/2)-1)</f>
        <v>-2.7204319036351413E-2</v>
      </c>
      <c r="G3" s="50">
        <f>E3*F3</f>
        <v>-59.849501879973104</v>
      </c>
      <c r="H3" s="8">
        <f>(((-1*(C3-D3-1)+SQRT((C3-D3-1)^2 + 4*B3*(D3+1)))/2)-1)</f>
        <v>0.10120431903635141</v>
      </c>
    </row>
    <row r="4" spans="2:20" ht="16.2" thickBot="1" x14ac:dyDescent="0.35"/>
    <row r="5" spans="2:20" ht="88.8" customHeight="1" thickTop="1" x14ac:dyDescent="0.3">
      <c r="B5" s="34" t="s">
        <v>49</v>
      </c>
      <c r="C5" s="34" t="s">
        <v>56</v>
      </c>
      <c r="D5" s="34" t="s">
        <v>55</v>
      </c>
      <c r="E5" s="34" t="s">
        <v>51</v>
      </c>
      <c r="F5" s="35" t="s">
        <v>53</v>
      </c>
      <c r="G5" s="35" t="s">
        <v>54</v>
      </c>
      <c r="H5" s="35" t="s">
        <v>52</v>
      </c>
    </row>
    <row r="6" spans="2:20" x14ac:dyDescent="0.3">
      <c r="B6" s="4">
        <v>0.02</v>
      </c>
      <c r="C6" s="48">
        <v>7.1999999999999995E-2</v>
      </c>
      <c r="D6" s="49">
        <v>2195.79</v>
      </c>
      <c r="E6" s="3">
        <v>0.01</v>
      </c>
      <c r="F6" s="6">
        <f>C6-(((-1*(B6-C6-1)+SQRT((B6-C6-1)^2 + 4*E6*(C6+1)))/2)-1)</f>
        <v>9.906724533873687E-3</v>
      </c>
      <c r="G6" s="50">
        <f>D6*F6</f>
        <v>21.753086664234502</v>
      </c>
      <c r="H6" s="8">
        <f>(((-1*(B6-C6-1)+SQRT((B6-C6-1)^2 + 4*E6*(C6+1)))/2)-1)</f>
        <v>6.2093275466126308E-2</v>
      </c>
    </row>
    <row r="7" spans="2:20" x14ac:dyDescent="0.3">
      <c r="B7" s="4">
        <v>0.02</v>
      </c>
      <c r="C7" s="48">
        <v>7.1999999999999995E-2</v>
      </c>
      <c r="D7" s="49">
        <v>2195.79</v>
      </c>
      <c r="E7" s="3">
        <v>2.5000000000000001E-2</v>
      </c>
      <c r="F7" s="6">
        <f>C7-(((-1*(B7-C7-1)+SQRT((B7-C7-1)^2 + 4*E7*(C7+1)))/2)-1)</f>
        <v>-4.8865581950608555E-3</v>
      </c>
      <c r="G7" s="50">
        <f>D7*F7</f>
        <v>-10.729855619132676</v>
      </c>
      <c r="H7" s="8">
        <f>(((-1*(B7-C7-1)+SQRT((B7-C7-1)^2 + 4*E7*(C7+1)))/2)-1)</f>
        <v>7.688655819506085E-2</v>
      </c>
    </row>
    <row r="13" spans="2:20" x14ac:dyDescent="0.3">
      <c r="N13" s="21"/>
      <c r="O13" s="22"/>
      <c r="P13" s="22"/>
      <c r="Q13" s="23"/>
      <c r="R13" s="24"/>
      <c r="S13" s="25"/>
      <c r="T13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Inflation Target Differential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 Sumption</cp:lastModifiedBy>
  <cp:lastPrinted>2022-07-18T13:47:50Z</cp:lastPrinted>
  <dcterms:created xsi:type="dcterms:W3CDTF">2022-07-12T11:39:56Z</dcterms:created>
  <dcterms:modified xsi:type="dcterms:W3CDTF">2022-11-15T15:48:26Z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312e15-a5e9-4500-a857-15b9f442bba9_Enabled">
    <vt:lpwstr>true</vt:lpwstr>
  </property>
  <property fmtid="{D5CDD505-2E9C-101B-9397-08002B2CF9AE}" pid="3" name="MSIP_Label_53312e15-a5e9-4500-a857-15b9f442bba9_SetDate">
    <vt:lpwstr>2022-11-10T09:12:42Z</vt:lpwstr>
  </property>
  <property fmtid="{D5CDD505-2E9C-101B-9397-08002B2CF9AE}" pid="4" name="MSIP_Label_53312e15-a5e9-4500-a857-15b9f442bba9_Method">
    <vt:lpwstr>Standard</vt:lpwstr>
  </property>
  <property fmtid="{D5CDD505-2E9C-101B-9397-08002B2CF9AE}" pid="5" name="MSIP_Label_53312e15-a5e9-4500-a857-15b9f442bba9_Name">
    <vt:lpwstr>Informacje służbowe</vt:lpwstr>
  </property>
  <property fmtid="{D5CDD505-2E9C-101B-9397-08002B2CF9AE}" pid="6" name="MSIP_Label_53312e15-a5e9-4500-a857-15b9f442bba9_SiteId">
    <vt:lpwstr>8240863f-2f43-471d-b2eb-4a75fb9fab5b</vt:lpwstr>
  </property>
  <property fmtid="{D5CDD505-2E9C-101B-9397-08002B2CF9AE}" pid="7" name="MSIP_Label_53312e15-a5e9-4500-a857-15b9f442bba9_ActionId">
    <vt:lpwstr>2f849993-24a1-4f65-9af1-93f044f9a862</vt:lpwstr>
  </property>
  <property fmtid="{D5CDD505-2E9C-101B-9397-08002B2CF9AE}" pid="8" name="MSIP_Label_53312e15-a5e9-4500-a857-15b9f442bba9_ContentBits">
    <vt:lpwstr>0</vt:lpwstr>
  </property>
</Properties>
</file>